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440" windowHeight="12240"/>
  </bookViews>
  <sheets>
    <sheet name="valve equation" sheetId="4" r:id="rId1"/>
    <sheet name="degrees open" sheetId="1" r:id="rId2"/>
  </sheets>
  <calcPr calcId="145621"/>
</workbook>
</file>

<file path=xl/calcChain.xml><?xml version="1.0" encoding="utf-8"?>
<calcChain xmlns="http://schemas.openxmlformats.org/spreadsheetml/2006/main">
  <c r="A16" i="4" l="1"/>
  <c r="A15" i="4"/>
  <c r="A14" i="4"/>
  <c r="A13" i="4"/>
  <c r="A12" i="4"/>
  <c r="D9" i="1"/>
  <c r="C9" i="1"/>
  <c r="B9" i="1"/>
  <c r="A16" i="1"/>
  <c r="A17" i="1"/>
  <c r="A18" i="1"/>
  <c r="A19" i="1"/>
  <c r="A20" i="1"/>
  <c r="I4" i="4" l="1"/>
  <c r="B7" i="4"/>
  <c r="C4" i="4"/>
  <c r="E4" i="4"/>
  <c r="G4" i="4"/>
  <c r="J4" i="4"/>
  <c r="L4" i="4"/>
  <c r="D4" i="4"/>
  <c r="F4" i="4"/>
  <c r="H4" i="4"/>
  <c r="K4" i="4"/>
  <c r="B11" i="1"/>
  <c r="C4" i="1"/>
  <c r="I4" i="1" l="1"/>
  <c r="E4" i="1"/>
  <c r="J4" i="1"/>
  <c r="F4" i="1"/>
  <c r="K4" i="1"/>
  <c r="G4" i="1"/>
  <c r="H4" i="1"/>
  <c r="D4" i="1"/>
</calcChain>
</file>

<file path=xl/sharedStrings.xml><?xml version="1.0" encoding="utf-8"?>
<sst xmlns="http://schemas.openxmlformats.org/spreadsheetml/2006/main" count="27" uniqueCount="20">
  <si>
    <t>degrees</t>
  </si>
  <si>
    <t>calculated</t>
  </si>
  <si>
    <t>coefficients</t>
  </si>
  <si>
    <t>Valve Type</t>
  </si>
  <si>
    <t>TAG</t>
  </si>
  <si>
    <t>EQUATION</t>
  </si>
  <si>
    <t>V-100</t>
  </si>
  <si>
    <t>note that X in the equation refers to a percentage open (100% = 1) and not a degrees open</t>
  </si>
  <si>
    <t>Valve Cv</t>
  </si>
  <si>
    <t>flow points</t>
  </si>
  <si>
    <t>min</t>
  </si>
  <si>
    <t>normal</t>
  </si>
  <si>
    <t>sizing range</t>
  </si>
  <si>
    <t>max</t>
  </si>
  <si>
    <t>V260C Modified Equal Percentage</t>
  </si>
  <si>
    <t>% open</t>
  </si>
  <si>
    <t>calculated x</t>
  </si>
  <si>
    <t>flow</t>
  </si>
  <si>
    <t>note that X in the equation refers to a percentage open (100% = 1)</t>
  </si>
  <si>
    <t>CL300 12 x 8 Equal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</si>
</sst>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'valve equation'!$B$6</c:f>
          <c:strCache>
            <c:ptCount val="1"/>
            <c:pt idx="0">
              <c:v>V-100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0785199685518223E-2"/>
          <c:y val="0.14272267696403637"/>
          <c:w val="0.77058449791264894"/>
          <c:h val="0.66977247558746733"/>
        </c:manualLayout>
      </c:layout>
      <c:lineChart>
        <c:grouping val="standard"/>
        <c:varyColors val="0"/>
        <c:ser>
          <c:idx val="0"/>
          <c:order val="0"/>
          <c:tx>
            <c:strRef>
              <c:f>'valve equation'!$A$3</c:f>
              <c:strCache>
                <c:ptCount val="1"/>
                <c:pt idx="0">
                  <c:v>flow</c:v>
                </c:pt>
              </c:strCache>
            </c:strRef>
          </c:tx>
          <c:marker>
            <c:symbol val="none"/>
          </c:marker>
          <c:cat>
            <c:numRef>
              <c:f>'valve equation'!$B$2:$L$2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cat>
          <c:val>
            <c:numRef>
              <c:f>'valve equation'!$B$3:$L$3</c:f>
              <c:numCache>
                <c:formatCode>General</c:formatCode>
                <c:ptCount val="11"/>
                <c:pt idx="0">
                  <c:v>0</c:v>
                </c:pt>
                <c:pt idx="1">
                  <c:v>28.8</c:v>
                </c:pt>
                <c:pt idx="2">
                  <c:v>58.1</c:v>
                </c:pt>
                <c:pt idx="3">
                  <c:v>102</c:v>
                </c:pt>
                <c:pt idx="4">
                  <c:v>175</c:v>
                </c:pt>
                <c:pt idx="5">
                  <c:v>294</c:v>
                </c:pt>
                <c:pt idx="6">
                  <c:v>452</c:v>
                </c:pt>
                <c:pt idx="7">
                  <c:v>654</c:v>
                </c:pt>
                <c:pt idx="8">
                  <c:v>859</c:v>
                </c:pt>
                <c:pt idx="9">
                  <c:v>989</c:v>
                </c:pt>
                <c:pt idx="10">
                  <c:v>1020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'valve equation'!$A$4</c:f>
              <c:strCache>
                <c:ptCount val="1"/>
                <c:pt idx="0">
                  <c:v>calculated</c:v>
                </c:pt>
              </c:strCache>
            </c:strRef>
          </c:tx>
          <c:marker>
            <c:symbol val="none"/>
          </c:marker>
          <c:cat>
            <c:numRef>
              <c:f>'valve equation'!$B$2:$L$2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cat>
          <c:val>
            <c:numRef>
              <c:f>'valve equation'!$B$4:$L$4</c:f>
              <c:numCache>
                <c:formatCode>General</c:formatCode>
                <c:ptCount val="11"/>
                <c:pt idx="0">
                  <c:v>0</c:v>
                </c:pt>
                <c:pt idx="1">
                  <c:v>38.232137399999992</c:v>
                </c:pt>
                <c:pt idx="2">
                  <c:v>58.885047199999981</c:v>
                </c:pt>
                <c:pt idx="3">
                  <c:v>94.928865799999969</c:v>
                </c:pt>
                <c:pt idx="4">
                  <c:v>169.96032959999997</c:v>
                </c:pt>
                <c:pt idx="5">
                  <c:v>293.77617499999991</c:v>
                </c:pt>
                <c:pt idx="6">
                  <c:v>462.37313839999985</c:v>
                </c:pt>
                <c:pt idx="7">
                  <c:v>657.94795619999968</c:v>
                </c:pt>
                <c:pt idx="8">
                  <c:v>848.89736479999954</c:v>
                </c:pt>
                <c:pt idx="9">
                  <c:v>989.81810059999953</c:v>
                </c:pt>
                <c:pt idx="10">
                  <c:v>1021.5068999999996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35424"/>
        <c:axId val="201158656"/>
      </c:lineChart>
      <c:catAx>
        <c:axId val="192935424"/>
        <c:scaling>
          <c:orientation val="minMax"/>
        </c:scaling>
        <c:delete val="0"/>
        <c:axPos val="b"/>
        <c:title>
          <c:tx>
            <c:strRef>
              <c:f>'valve equation'!$A$2</c:f>
              <c:strCache>
                <c:ptCount val="1"/>
                <c:pt idx="0">
                  <c:v>% open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1158656"/>
        <c:crosses val="autoZero"/>
        <c:auto val="1"/>
        <c:lblAlgn val="ctr"/>
        <c:lblOffset val="100"/>
        <c:noMultiLvlLbl val="0"/>
      </c:catAx>
      <c:valAx>
        <c:axId val="201158656"/>
        <c:scaling>
          <c:orientation val="minMax"/>
        </c:scaling>
        <c:delete val="0"/>
        <c:axPos val="l"/>
        <c:majorGridlines/>
        <c:title>
          <c:tx>
            <c:strRef>
              <c:f>'valve equation'!$A$3</c:f>
              <c:strCache>
                <c:ptCount val="1"/>
                <c:pt idx="0">
                  <c:v>flow</c:v>
                </c:pt>
              </c:strCache>
            </c:strRef>
          </c:tx>
          <c:layout>
            <c:manualLayout>
              <c:xMode val="edge"/>
              <c:yMode val="edge"/>
              <c:x val="1.7883595145148513E-2"/>
              <c:y val="0.383142309118287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2935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'degrees open'!$B$10</c:f>
          <c:strCache>
            <c:ptCount val="1"/>
            <c:pt idx="0">
              <c:v>V-100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0785199685518223E-2"/>
          <c:y val="0.14272267696403637"/>
          <c:w val="0.77058449791264894"/>
          <c:h val="0.66977247558746733"/>
        </c:manualLayout>
      </c:layout>
      <c:lineChart>
        <c:grouping val="standard"/>
        <c:varyColors val="0"/>
        <c:ser>
          <c:idx val="0"/>
          <c:order val="0"/>
          <c:tx>
            <c:strRef>
              <c:f>'degrees open'!$A$3</c:f>
              <c:strCache>
                <c:ptCount val="1"/>
                <c:pt idx="0">
                  <c:v>Valve Cv</c:v>
                </c:pt>
              </c:strCache>
            </c:strRef>
          </c:tx>
          <c:marker>
            <c:symbol val="none"/>
          </c:marker>
          <c:cat>
            <c:numRef>
              <c:f>'degrees open'!$B$2:$K$2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cat>
          <c:val>
            <c:numRef>
              <c:f>'degrees open'!$B$3:$K$3</c:f>
              <c:numCache>
                <c:formatCode>General</c:formatCode>
                <c:ptCount val="10"/>
                <c:pt idx="0">
                  <c:v>0</c:v>
                </c:pt>
                <c:pt idx="1">
                  <c:v>296</c:v>
                </c:pt>
                <c:pt idx="2">
                  <c:v>788</c:v>
                </c:pt>
                <c:pt idx="3">
                  <c:v>1480</c:v>
                </c:pt>
                <c:pt idx="4">
                  <c:v>2390</c:v>
                </c:pt>
                <c:pt idx="5">
                  <c:v>3780</c:v>
                </c:pt>
                <c:pt idx="6">
                  <c:v>6080</c:v>
                </c:pt>
                <c:pt idx="7">
                  <c:v>10000</c:v>
                </c:pt>
                <c:pt idx="8">
                  <c:v>18800</c:v>
                </c:pt>
                <c:pt idx="9">
                  <c:v>31000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'degrees open'!$A$4</c:f>
              <c:strCache>
                <c:ptCount val="1"/>
                <c:pt idx="0">
                  <c:v>calculated</c:v>
                </c:pt>
              </c:strCache>
            </c:strRef>
          </c:tx>
          <c:marker>
            <c:symbol val="none"/>
          </c:marker>
          <c:cat>
            <c:numRef>
              <c:f>'degrees open'!$B$2:$K$2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cat>
          <c:val>
            <c:numRef>
              <c:f>'degrees open'!$B$4:$K$4</c:f>
              <c:numCache>
                <c:formatCode>General</c:formatCode>
                <c:ptCount val="10"/>
                <c:pt idx="0">
                  <c:v>0</c:v>
                </c:pt>
                <c:pt idx="1">
                  <c:v>249.30534349946655</c:v>
                </c:pt>
                <c:pt idx="2">
                  <c:v>850.6433345374179</c:v>
                </c:pt>
                <c:pt idx="3">
                  <c:v>1537.3193197530861</c:v>
                </c:pt>
                <c:pt idx="4">
                  <c:v>2346.4568424477966</c:v>
                </c:pt>
                <c:pt idx="5">
                  <c:v>3623.682942584971</c:v>
                </c:pt>
                <c:pt idx="6">
                  <c:v>6023.1281567901206</c:v>
                </c:pt>
                <c:pt idx="7">
                  <c:v>10507.426518350856</c:v>
                </c:pt>
                <c:pt idx="8">
                  <c:v>18347.715557216874</c:v>
                </c:pt>
                <c:pt idx="9">
                  <c:v>31123.636299999995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90656"/>
        <c:axId val="42553344"/>
      </c:lineChart>
      <c:scatterChart>
        <c:scatterStyle val="lineMarker"/>
        <c:varyColors val="0"/>
        <c:ser>
          <c:idx val="2"/>
          <c:order val="2"/>
          <c:tx>
            <c:strRef>
              <c:f>'degrees open'!$A$7</c:f>
              <c:strCache>
                <c:ptCount val="1"/>
                <c:pt idx="0">
                  <c:v>flow points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12"/>
            <c:spPr>
              <a:ln w="31750">
                <a:solidFill>
                  <a:srgbClr val="FF0000"/>
                </a:solidFill>
              </a:ln>
            </c:spPr>
          </c:marker>
          <c:xVal>
            <c:numRef>
              <c:f>('degrees open'!$B$9,'degrees open'!$C$9,'degrees open'!$D$9)</c:f>
              <c:numCache>
                <c:formatCode>General</c:formatCode>
                <c:ptCount val="3"/>
                <c:pt idx="0">
                  <c:v>0</c:v>
                </c:pt>
                <c:pt idx="1">
                  <c:v>8.8122199999999999</c:v>
                </c:pt>
                <c:pt idx="2">
                  <c:v>9.6200899999999994</c:v>
                </c:pt>
              </c:numCache>
            </c:numRef>
          </c:xVal>
          <c:yVal>
            <c:numRef>
              <c:f>('degrees open'!$B$7,'degrees open'!$C$7,'degrees open'!$D$7)</c:f>
              <c:numCache>
                <c:formatCode>General</c:formatCode>
                <c:ptCount val="3"/>
                <c:pt idx="1">
                  <c:v>17668</c:v>
                </c:pt>
                <c:pt idx="2">
                  <c:v>26089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90656"/>
        <c:axId val="42553344"/>
      </c:scatterChart>
      <c:catAx>
        <c:axId val="42390656"/>
        <c:scaling>
          <c:orientation val="minMax"/>
        </c:scaling>
        <c:delete val="0"/>
        <c:axPos val="b"/>
        <c:title>
          <c:tx>
            <c:strRef>
              <c:f>'degrees open'!$A$2</c:f>
              <c:strCache>
                <c:ptCount val="1"/>
                <c:pt idx="0">
                  <c:v>degrees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553344"/>
        <c:crosses val="autoZero"/>
        <c:auto val="1"/>
        <c:lblAlgn val="ctr"/>
        <c:lblOffset val="100"/>
        <c:noMultiLvlLbl val="0"/>
      </c:catAx>
      <c:valAx>
        <c:axId val="42553344"/>
        <c:scaling>
          <c:orientation val="minMax"/>
        </c:scaling>
        <c:delete val="0"/>
        <c:axPos val="l"/>
        <c:majorGridlines/>
        <c:title>
          <c:tx>
            <c:strRef>
              <c:f>'degrees open'!$A$3</c:f>
              <c:strCache>
                <c:ptCount val="1"/>
                <c:pt idx="0">
                  <c:v>Valve Cv</c:v>
                </c:pt>
              </c:strCache>
            </c:strRef>
          </c:tx>
          <c:layout>
            <c:manualLayout>
              <c:xMode val="edge"/>
              <c:yMode val="edge"/>
              <c:x val="1.7883595145148513E-2"/>
              <c:y val="0.383142309118287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2390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8</xdr:row>
      <xdr:rowOff>66673</xdr:rowOff>
    </xdr:from>
    <xdr:to>
      <xdr:col>16</xdr:col>
      <xdr:colOff>514351</xdr:colOff>
      <xdr:row>33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0.64386</cdr:x>
      <cdr:y>0.06694</cdr:y>
    </cdr:from>
    <cdr:to>
      <cdr:x>0.95877</cdr:x>
      <cdr:y>0.14199</cdr:y>
    </cdr:to>
    <cdr:sp macro="" textlink="'valve equation'!$B$1">
      <cdr:nvSpPr>
        <cdr:cNvPr id="3" name="TextBox 2"/>
        <cdr:cNvSpPr txBox="1"/>
      </cdr:nvSpPr>
      <cdr:spPr>
        <a:xfrm xmlns:a="http://schemas.openxmlformats.org/drawingml/2006/main">
          <a:off x="6991349" y="314327"/>
          <a:ext cx="34194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43FBE7D-7228-4851-B8FB-5562C0113D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CL300 12 x 8 Equal Percentage</a:t>
          </a:fld>
          <a:endParaRPr lang="en-CA" sz="1100"/>
        </a:p>
      </cdr:txBody>
    </cdr:sp>
  </cdr:relSizeAnchor>
  <cdr:relSizeAnchor xmlns:cdr="http://schemas.openxmlformats.org/drawingml/2006/chartDrawing">
    <cdr:from>
      <cdr:x>0.09789</cdr:x>
      <cdr:y>0.92731</cdr:y>
    </cdr:from>
    <cdr:to>
      <cdr:x>0.95474</cdr:x>
      <cdr:y>0.98625</cdr:y>
    </cdr:to>
    <cdr:sp macro="" textlink="'valve equation'!$B$7">
      <cdr:nvSpPr>
        <cdr:cNvPr id="4" name="TextBox 3"/>
        <cdr:cNvSpPr txBox="1"/>
      </cdr:nvSpPr>
      <cdr:spPr>
        <a:xfrm xmlns:a="http://schemas.openxmlformats.org/drawingml/2006/main">
          <a:off x="885824" y="4495803"/>
          <a:ext cx="77533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511C05E7-B258-4496-81E6-3F3E2B6A337A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flow = -5,750.0000 *X ^4  +9,682.7894 *X ^3  -3,602.6282 *X ^2  +695.7723 *X  -4.4266</a:t>
          </a:fld>
          <a:endParaRPr lang="en-C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66673</xdr:rowOff>
    </xdr:from>
    <xdr:to>
      <xdr:col>15</xdr:col>
      <xdr:colOff>514351</xdr:colOff>
      <xdr:row>37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0.64386</cdr:x>
      <cdr:y>0.06694</cdr:y>
    </cdr:from>
    <cdr:to>
      <cdr:x>0.95877</cdr:x>
      <cdr:y>0.14199</cdr:y>
    </cdr:to>
    <cdr:sp macro="" textlink="'degrees open'!$B$1">
      <cdr:nvSpPr>
        <cdr:cNvPr id="3" name="TextBox 2"/>
        <cdr:cNvSpPr txBox="1"/>
      </cdr:nvSpPr>
      <cdr:spPr>
        <a:xfrm xmlns:a="http://schemas.openxmlformats.org/drawingml/2006/main">
          <a:off x="6991349" y="314327"/>
          <a:ext cx="34194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43FBE7D-7228-4851-B8FB-5562C0113D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t>V260C Modified Equal Percentage</a:t>
          </a:fld>
          <a:endParaRPr lang="en-CA" sz="1100"/>
        </a:p>
      </cdr:txBody>
    </cdr:sp>
  </cdr:relSizeAnchor>
  <cdr:relSizeAnchor xmlns:cdr="http://schemas.openxmlformats.org/drawingml/2006/chartDrawing">
    <cdr:from>
      <cdr:x>0.09789</cdr:x>
      <cdr:y>0.92731</cdr:y>
    </cdr:from>
    <cdr:to>
      <cdr:x>0.95474</cdr:x>
      <cdr:y>0.98625</cdr:y>
    </cdr:to>
    <cdr:sp macro="" textlink="'degrees open'!$B$11">
      <cdr:nvSpPr>
        <cdr:cNvPr id="4" name="TextBox 3"/>
        <cdr:cNvSpPr txBox="1"/>
      </cdr:nvSpPr>
      <cdr:spPr>
        <a:xfrm xmlns:a="http://schemas.openxmlformats.org/drawingml/2006/main">
          <a:off x="885824" y="4495803"/>
          <a:ext cx="77533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511C05E7-B258-4496-81E6-3F3E2B6A337A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t>flow = 84,337.1434 *X ^4  -89,197.4266 *X ^3  +36,891.1573 *X ^2  -911.9231 *X  +4.6853</a:t>
          </a:fld>
          <a:endParaRPr lang="en-C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B4" sqref="B4"/>
    </sheetView>
  </sheetViews>
  <sheetFormatPr defaultRowHeight="15" x14ac:dyDescent="0.25"/>
  <cols>
    <col min="1" max="1" width="14.85546875" customWidth="1"/>
    <col min="2" max="2" width="9.140625" customWidth="1"/>
  </cols>
  <sheetData>
    <row r="1" spans="1:12" x14ac:dyDescent="0.25">
      <c r="A1" t="s">
        <v>3</v>
      </c>
      <c r="B1" s="3" t="s">
        <v>19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t="s">
        <v>15</v>
      </c>
      <c r="B2">
        <v>0</v>
      </c>
      <c r="C2">
        <v>10</v>
      </c>
      <c r="D2">
        <v>20</v>
      </c>
      <c r="E2">
        <v>30</v>
      </c>
      <c r="F2">
        <v>40</v>
      </c>
      <c r="G2">
        <v>50</v>
      </c>
      <c r="H2">
        <v>60</v>
      </c>
      <c r="I2">
        <v>70</v>
      </c>
      <c r="J2">
        <v>80</v>
      </c>
      <c r="K2">
        <v>90</v>
      </c>
      <c r="L2">
        <v>100</v>
      </c>
    </row>
    <row r="3" spans="1:12" x14ac:dyDescent="0.25">
      <c r="A3" t="s">
        <v>17</v>
      </c>
      <c r="B3" s="3">
        <v>0</v>
      </c>
      <c r="C3" s="3">
        <v>28.8</v>
      </c>
      <c r="D3" s="3">
        <v>58.1</v>
      </c>
      <c r="E3" s="3">
        <v>102</v>
      </c>
      <c r="F3" s="3">
        <v>175</v>
      </c>
      <c r="G3" s="3">
        <v>294</v>
      </c>
      <c r="H3" s="3">
        <v>452</v>
      </c>
      <c r="I3" s="3">
        <v>654</v>
      </c>
      <c r="J3" s="3">
        <v>859</v>
      </c>
      <c r="K3" s="3">
        <v>989</v>
      </c>
      <c r="L3" s="3">
        <v>1020</v>
      </c>
    </row>
    <row r="4" spans="1:12" x14ac:dyDescent="0.25">
      <c r="A4" s="2" t="s">
        <v>1</v>
      </c>
      <c r="B4" s="2">
        <v>0</v>
      </c>
      <c r="C4" s="2">
        <f>($A$12*(C$2/$L$2)^4)+($A$13*(C$2/$L$2)^3)+($A$14*(C$2/$L$2)^2)+($A$15*(C$2/$L$2)^1)+($A$16*(C$2/$L$2)^0)</f>
        <v>38.232137399999992</v>
      </c>
      <c r="D4" s="2">
        <f>($A$12*(D$2/$L$2)^4)+($A$13*(D$2/$L$2)^3)+($A$14*(D$2/$L$2)^2)+($A$15*(D$2/$L$2)^1)+($A$16*(D$2/$L$2)^0)</f>
        <v>58.885047199999981</v>
      </c>
      <c r="E4" s="2">
        <f>($A$12*(E$2/$L$2)^4)+($A$13*(E$2/$L$2)^3)+($A$14*(E$2/$L$2)^2)+($A$15*(E$2/$L$2)^1)+($A$16*(E$2/$L$2)^0)</f>
        <v>94.928865799999969</v>
      </c>
      <c r="F4" s="2">
        <f>($A$12*(F$2/$L$2)^4)+($A$13*(F$2/$L$2)^3)+($A$14*(F$2/$L$2)^2)+($A$15*(F$2/$L$2)^1)+($A$16*(F$2/$L$2)^0)</f>
        <v>169.96032959999997</v>
      </c>
      <c r="G4" s="2">
        <f>($A$12*(G$2/$L$2)^4)+($A$13*(G$2/$L$2)^3)+($A$14*(G$2/$L$2)^2)+($A$15*(G$2/$L$2)^1)+($A$16*(G$2/$L$2)^0)</f>
        <v>293.77617499999991</v>
      </c>
      <c r="H4" s="2">
        <f>($A$12*(H$2/$L$2)^4)+($A$13*(H$2/$L$2)^3)+($A$14*(H$2/$L$2)^2)+($A$15*(H$2/$L$2)^1)+($A$16*(H$2/$L$2)^0)</f>
        <v>462.37313839999985</v>
      </c>
      <c r="I4" s="2">
        <f>($A$12*(I$2/$L$2)^4)+($A$13*(I$2/$L$2)^3)+($A$14*(I$2/$L$2)^2)+($A$15*(I$2/$L$2)^1)+($A$16*(I$2/$L$2)^0)</f>
        <v>657.94795619999968</v>
      </c>
      <c r="J4" s="2">
        <f>($A$12*(J$2/$L$2)^4)+($A$13*(J$2/$L$2)^3)+($A$14*(J$2/$L$2)^2)+($A$15*(J$2/$L$2)^1)+($A$16*(J$2/$L$2)^0)</f>
        <v>848.89736479999954</v>
      </c>
      <c r="K4" s="2">
        <f>($A$12*(K$2/$L$2)^4)+($A$13*(K$2/$L$2)^3)+($A$14*(K$2/$L$2)^2)+($A$15*(K$2/$L$2)^1)+($A$16*(K$2/$L$2)^0)</f>
        <v>989.81810059999953</v>
      </c>
      <c r="L4" s="2">
        <f>($A$12*(L$2/$L$2)^4)+($A$13*(L$2/$L$2)^3)+($A$14*(L$2/$L$2)^2)+($A$15*(L$2/$L$2)^1)+($A$16*(L$2/$L$2)^0)</f>
        <v>1021.5068999999996</v>
      </c>
    </row>
    <row r="5" spans="1:12" s="2" customFormat="1" x14ac:dyDescent="0.25"/>
    <row r="6" spans="1:12" s="1" customFormat="1" x14ac:dyDescent="0.25">
      <c r="A6" s="1" t="s">
        <v>4</v>
      </c>
      <c r="B6" s="5" t="s">
        <v>6</v>
      </c>
    </row>
    <row r="7" spans="1:12" s="1" customFormat="1" x14ac:dyDescent="0.25">
      <c r="A7" s="1" t="s">
        <v>5</v>
      </c>
      <c r="B7" s="1" t="str">
        <f>"flow = " &amp; $A$12 &amp; " *X ^4  " &amp; IF(INT($A$13)&lt;0,"","+") &amp; $A$13 &amp; " *X ^3  " &amp; IF(INT($A$14)&lt;0,"","+") &amp; $A$14 &amp; " *X ^2  " &amp; IF(INT($A$15)&lt;0,"","+") &amp; $A$15 &amp; " *X  " &amp; IF(INT($A$16)&lt;0,"","+") &amp; $A$16</f>
        <v>flow = -5,750.0000 *X ^4  +9,682.7894 *X ^3  -3,602.6282 *X ^2  +695.7723 *X  -4.4266</v>
      </c>
    </row>
    <row r="8" spans="1:12" x14ac:dyDescent="0.25">
      <c r="B8" t="s">
        <v>18</v>
      </c>
    </row>
    <row r="11" spans="1:12" x14ac:dyDescent="0.25">
      <c r="A11" t="s">
        <v>2</v>
      </c>
    </row>
    <row r="12" spans="1:12" x14ac:dyDescent="0.25">
      <c r="A12" t="str">
        <f>FIXED(INDEX(LINEST(($B$3:$L$3),(($B$2:$L$2)/$L$2)^{1;2;3;4}),1),4)</f>
        <v>-5,750.0000</v>
      </c>
    </row>
    <row r="13" spans="1:12" x14ac:dyDescent="0.25">
      <c r="A13" t="str">
        <f>FIXED(INDEX(LINEST(($B$3:$L$3),(($B$2:$L$2)/$L$2)^{1;2;3;4}),1,2),4)</f>
        <v>9,682.7894</v>
      </c>
    </row>
    <row r="14" spans="1:12" x14ac:dyDescent="0.25">
      <c r="A14" t="str">
        <f>FIXED(INDEX(LINEST(($B$3:$L$3),(($B$2:$L$2)/$L$2)^{1;2;3;4}),1,3),4)</f>
        <v>-3,602.6282</v>
      </c>
    </row>
    <row r="15" spans="1:12" x14ac:dyDescent="0.25">
      <c r="A15" t="str">
        <f>FIXED(INDEX(LINEST(($B$3:$L$3),(($B$2:$L$2)/$L$2)^{1;2;3;4}),1,4),4)</f>
        <v>695.7723</v>
      </c>
    </row>
    <row r="16" spans="1:12" x14ac:dyDescent="0.25">
      <c r="A16" t="str">
        <f>FIXED(INDEX(LINEST(($B$3:$L$3),(($B$2:$L$2)/$L$2)^{1;2;3;4}),1,5),4)</f>
        <v>-4.4266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N5" sqref="N5"/>
    </sheetView>
  </sheetViews>
  <sheetFormatPr defaultRowHeight="15" x14ac:dyDescent="0.25"/>
  <cols>
    <col min="1" max="1" width="14.85546875" customWidth="1"/>
    <col min="2" max="2" width="9.140625" customWidth="1"/>
  </cols>
  <sheetData>
    <row r="1" spans="1:11" x14ac:dyDescent="0.25">
      <c r="A1" t="s">
        <v>3</v>
      </c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t="s">
        <v>0</v>
      </c>
      <c r="B2">
        <v>0</v>
      </c>
      <c r="C2">
        <v>10</v>
      </c>
      <c r="D2">
        <v>20</v>
      </c>
      <c r="E2">
        <v>30</v>
      </c>
      <c r="F2">
        <v>40</v>
      </c>
      <c r="G2">
        <v>50</v>
      </c>
      <c r="H2">
        <v>60</v>
      </c>
      <c r="I2">
        <v>70</v>
      </c>
      <c r="J2">
        <v>80</v>
      </c>
      <c r="K2">
        <v>90</v>
      </c>
    </row>
    <row r="3" spans="1:11" x14ac:dyDescent="0.25">
      <c r="A3" t="s">
        <v>8</v>
      </c>
      <c r="B3" s="3">
        <v>0</v>
      </c>
      <c r="C3" s="3">
        <v>296</v>
      </c>
      <c r="D3" s="3">
        <v>788</v>
      </c>
      <c r="E3" s="3">
        <v>1480</v>
      </c>
      <c r="F3" s="3">
        <v>2390</v>
      </c>
      <c r="G3" s="3">
        <v>3780</v>
      </c>
      <c r="H3" s="3">
        <v>6080</v>
      </c>
      <c r="I3" s="3">
        <v>10000</v>
      </c>
      <c r="J3" s="3">
        <v>18800</v>
      </c>
      <c r="K3" s="3">
        <v>31000</v>
      </c>
    </row>
    <row r="4" spans="1:11" x14ac:dyDescent="0.25">
      <c r="A4" s="2" t="s">
        <v>1</v>
      </c>
      <c r="B4" s="2">
        <v>0</v>
      </c>
      <c r="C4" s="2">
        <f>($A$16*(C$2/$K$2)^4)+($A$17*(C$2/$K$2)^3)+($A$18*(C$2/$K$2)^2)+($A$19*(C$2/$K$2)^1)+($A$20*(C$2/$K$2)^0)</f>
        <v>249.30534349946655</v>
      </c>
      <c r="D4" s="2">
        <f>($A$16*(D$2/$K$2)^4)+($A$17*(D$2/$K$2)^3)+($A$18*(D$2/$K$2)^2)+($A$19*(D$2/$K$2)^1)+($A$20*(D$2/$K$2)^0)</f>
        <v>850.6433345374179</v>
      </c>
      <c r="E4" s="2">
        <f>($A$16*(E$2/$K$2)^4)+($A$17*(E$2/$K$2)^3)+($A$18*(E$2/$K$2)^2)+($A$19*(E$2/$K$2)^1)+($A$20*(E$2/$K$2)^0)</f>
        <v>1537.3193197530861</v>
      </c>
      <c r="F4" s="2">
        <f>($A$16*(F$2/$K$2)^4)+($A$17*(F$2/$K$2)^3)+($A$18*(F$2/$K$2)^2)+($A$19*(F$2/$K$2)^1)+($A$20*(F$2/$K$2)^0)</f>
        <v>2346.4568424477966</v>
      </c>
      <c r="G4" s="2">
        <f>($A$16*(G$2/$K$2)^4)+($A$17*(G$2/$K$2)^3)+($A$18*(G$2/$K$2)^2)+($A$19*(G$2/$K$2)^1)+($A$20*(G$2/$K$2)^0)</f>
        <v>3623.682942584971</v>
      </c>
      <c r="H4" s="2">
        <f>($A$16*(H$2/$K$2)^4)+($A$17*(H$2/$K$2)^3)+($A$18*(H$2/$K$2)^2)+($A$19*(H$2/$K$2)^1)+($A$20*(H$2/$K$2)^0)</f>
        <v>6023.1281567901206</v>
      </c>
      <c r="I4" s="2">
        <f>($A$16*(I$2/$K$2)^4)+($A$17*(I$2/$K$2)^3)+($A$18*(I$2/$K$2)^2)+($A$19*(I$2/$K$2)^1)+($A$20*(I$2/$K$2)^0)</f>
        <v>10507.426518350856</v>
      </c>
      <c r="J4" s="2">
        <f>($A$16*(J$2/$K$2)^4)+($A$17*(J$2/$K$2)^3)+($A$18*(J$2/$K$2)^2)+($A$19*(J$2/$K$2)^1)+($A$20*(J$2/$K$2)^0)</f>
        <v>18347.715557216874</v>
      </c>
      <c r="K4" s="2">
        <f>($A$16*(K$2/$K$2)^4)+($A$17*(K$2/$K$2)^3)+($A$18*(K$2/$K$2)^2)+($A$19*(K$2/$K$2)^1)+($A$20*(K$2/$K$2)^0)</f>
        <v>31123.636299999995</v>
      </c>
    </row>
    <row r="5" spans="1:11" s="2" customFormat="1" x14ac:dyDescent="0.25"/>
    <row r="6" spans="1:11" x14ac:dyDescent="0.25">
      <c r="A6" s="1" t="s">
        <v>12</v>
      </c>
      <c r="B6" s="4" t="s">
        <v>10</v>
      </c>
      <c r="C6" s="4" t="s">
        <v>11</v>
      </c>
      <c r="D6" s="4" t="s">
        <v>13</v>
      </c>
    </row>
    <row r="7" spans="1:11" x14ac:dyDescent="0.25">
      <c r="A7" s="1" t="s">
        <v>9</v>
      </c>
      <c r="B7" s="3"/>
      <c r="C7" s="3">
        <v>17668</v>
      </c>
      <c r="D7" s="3">
        <v>26089</v>
      </c>
    </row>
    <row r="8" spans="1:11" x14ac:dyDescent="0.25">
      <c r="A8" s="6" t="s">
        <v>15</v>
      </c>
      <c r="B8" s="3"/>
      <c r="C8" s="3">
        <v>0.88122199999999995</v>
      </c>
      <c r="D8" s="3">
        <v>0.962009</v>
      </c>
    </row>
    <row r="9" spans="1:11" s="2" customFormat="1" x14ac:dyDescent="0.25">
      <c r="A9" s="2" t="s">
        <v>16</v>
      </c>
      <c r="B9" s="2">
        <f>10*B8</f>
        <v>0</v>
      </c>
      <c r="C9" s="2">
        <f>10*C8</f>
        <v>8.8122199999999999</v>
      </c>
      <c r="D9" s="2">
        <f>10*D8</f>
        <v>9.6200899999999994</v>
      </c>
    </row>
    <row r="10" spans="1:11" s="1" customFormat="1" x14ac:dyDescent="0.25">
      <c r="A10" s="1" t="s">
        <v>4</v>
      </c>
      <c r="B10" s="5" t="s">
        <v>6</v>
      </c>
    </row>
    <row r="11" spans="1:11" s="1" customFormat="1" x14ac:dyDescent="0.25">
      <c r="A11" s="1" t="s">
        <v>5</v>
      </c>
      <c r="B11" s="1" t="str">
        <f>"flow = " &amp; $A$16 &amp; " *X ^4  " &amp; IF(INT($A$17)&lt;0,"","+") &amp; $A$17 &amp; " *X ^3  " &amp; IF(INT($A$18)&lt;0,"","+") &amp; $A$18 &amp; " *X ^2  " &amp; IF(INT($A$19)&lt;0,"","+") &amp; $A$19 &amp; " *X  " &amp; IF(INT($A$20)&lt;0,"","+") &amp; $A$20</f>
        <v>flow = 84,337.1434 *X ^4  -89,197.4266 *X ^3  +36,891.1573 *X ^2  -911.9231 *X  +4.6853</v>
      </c>
    </row>
    <row r="12" spans="1:11" x14ac:dyDescent="0.25">
      <c r="B12" t="s">
        <v>7</v>
      </c>
    </row>
    <row r="15" spans="1:11" x14ac:dyDescent="0.25">
      <c r="A15" t="s">
        <v>2</v>
      </c>
    </row>
    <row r="16" spans="1:11" x14ac:dyDescent="0.25">
      <c r="A16" t="str">
        <f>FIXED(INDEX(LINEST(($B$3:$K$3),(($B$2:$K$2)/$K$2)^{1;2;3;4}),1),4)</f>
        <v>84,337.1434</v>
      </c>
    </row>
    <row r="17" spans="1:1" x14ac:dyDescent="0.25">
      <c r="A17" t="str">
        <f>FIXED(INDEX(LINEST(($B$3:$K$3),(($B$2:$K$2)/$K$2)^{1;2;3;4}),1,2),4)</f>
        <v>-89,197.4266</v>
      </c>
    </row>
    <row r="18" spans="1:1" x14ac:dyDescent="0.25">
      <c r="A18" t="str">
        <f>FIXED(INDEX(LINEST(($B$3:$K$3),(($B$2:$K$2)/$K$2)^{1;2;3;4}),1,3),4)</f>
        <v>36,891.1573</v>
      </c>
    </row>
    <row r="19" spans="1:1" x14ac:dyDescent="0.25">
      <c r="A19" t="str">
        <f>FIXED(INDEX(LINEST(($B$3:$K$3),(($B$2:$K$2)/$K$2)^{1;2;3;4}),1,4),4)</f>
        <v>-911.9231</v>
      </c>
    </row>
    <row r="20" spans="1:1" x14ac:dyDescent="0.25">
      <c r="A20" t="str">
        <f>FIXED(INDEX(LINEST(($B$3:$K$3),(($B$2:$K$2)/$K$2)^{1;2;3;4}),1,5),4)</f>
        <v>4.6853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valve equation</vt:lpstr>
      <vt:lpstr>degrees open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brent.muscoby</dc:creator>
  <cp:lastModifiedBy>Brent</cp:lastModifiedBy>
  <dcterms:created xsi:type="dcterms:W3CDTF">2014-11-10T17:22:08Z</dcterms:created>
  <dcterms:modified xsi:type="dcterms:W3CDTF">2015-11-19T20:00:35Z</dcterms:modified>
</cp:coreProperties>
</file>